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lanilha Custos-itinerário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57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8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<sst xmlns="http://schemas.openxmlformats.org/spreadsheetml/2006/main" count="57" uniqueCount="53">
  <si>
    <t>Veículo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</si>
  <si>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</si>
  <si>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</si>
  <si>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</si>
  <si>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</si>
  <si>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</si>
  <si>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</si>
  <si>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</si>
  <si>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</si>
  <si>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</si>
  <si>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</si>
  <si>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</si>
  <si>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</si>
  <si>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</si>
  <si>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</si>
  <si>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</si>
  <si>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</si>
  <si>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</si>
  <si>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</si>
  <si>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</si>
  <si>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</si>
  <si>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</si>
  <si>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</si>
  <si>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</si>
  <si>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</si>
  <si>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</si>
  <si>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</si>
  <si>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</si>
  <si>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</si>
  <si>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</si>
  <si>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</si>
  <si>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</si>
  <si>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</si>
  <si>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</si>
  <si>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</si>
  <si>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</si>
  <si>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</si>
  <si>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t>Seguro Passageiros</t>
  </si>
  <si>
    <t>Nota 01 - Considerando 01 motorista por itinerário, sem utilização de monitor</t>
  </si>
  <si>
    <t>Nota 02 - Média de valores dos principais custos fixos</t>
  </si>
  <si>
    <t>Nota 03 - Em cada itinerário deverá ser considerada as dificuldades peculiares das Localidades atendidades.</t>
  </si>
  <si>
    <t xml:space="preserve">               Maior dificuldade, maior custo de manutenção (pneus, amortecedores, filtros, lubrificantes, etc)</t>
  </si>
  <si>
    <t>Vistoria e Renovação</t>
  </si>
  <si>
    <t xml:space="preserve">               bem como maior consumo de combustivel</t>
  </si>
  <si>
    <r>
      <t xml:space="preserve">Salário Motorista+Encargos (Simples Nacional) - </t>
    </r>
    <r>
      <rPr>
        <b/>
        <sz val="9"/>
        <color indexed="10"/>
        <rFont val="Arial"/>
        <family val="2"/>
      </rPr>
      <t>Nota 1</t>
    </r>
  </si>
  <si>
    <r>
      <t xml:space="preserve">Documentação </t>
    </r>
    <r>
      <rPr>
        <b/>
        <sz val="9"/>
        <color indexed="8"/>
        <rFont val="Arial"/>
        <family val="2"/>
      </rPr>
      <t xml:space="preserve">(IPVA, Vistórias.etc) - </t>
    </r>
    <r>
      <rPr>
        <b/>
        <sz val="9"/>
        <color indexed="10"/>
        <rFont val="Arial"/>
        <family val="2"/>
      </rPr>
      <t>Nota 2</t>
    </r>
  </si>
  <si>
    <r>
      <t>Consumo Combustível/Manutenção</t>
    </r>
    <r>
      <rPr>
        <b/>
        <sz val="9"/>
        <color indexed="8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Nota 3</t>
    </r>
  </si>
  <si>
    <r>
      <t xml:space="preserve">Combustível </t>
    </r>
    <r>
      <rPr>
        <sz val="9"/>
        <color indexed="10"/>
        <rFont val="Arial"/>
        <family val="2"/>
      </rPr>
      <t>- Nota 3</t>
    </r>
  </si>
  <si>
    <r>
      <t xml:space="preserve">Documentação </t>
    </r>
    <r>
      <rPr>
        <sz val="9"/>
        <color indexed="8"/>
        <rFont val="Arial"/>
        <family val="2"/>
      </rPr>
      <t xml:space="preserve">(IPVA, Vistórias.etc) - </t>
    </r>
    <r>
      <rPr>
        <sz val="9"/>
        <color indexed="10"/>
        <rFont val="Arial"/>
        <family val="2"/>
      </rPr>
      <t>Nota 2</t>
    </r>
  </si>
  <si>
    <r>
      <t>Manutenção</t>
    </r>
    <r>
      <rPr>
        <sz val="9"/>
        <color indexed="8"/>
        <rFont val="Arial"/>
        <family val="2"/>
      </rPr>
      <t xml:space="preserve"> (Pneus, Freios, Óleos, etc) - </t>
    </r>
    <r>
      <rPr>
        <sz val="9"/>
        <color indexed="10"/>
        <rFont val="Arial"/>
        <family val="2"/>
      </rPr>
      <t>Nota 3</t>
    </r>
  </si>
  <si>
    <r>
      <t xml:space="preserve">Salário Motorista </t>
    </r>
    <r>
      <rPr>
        <sz val="9"/>
        <color indexed="10"/>
        <rFont val="Arial"/>
        <family val="2"/>
      </rPr>
      <t>- Nota 1</t>
    </r>
  </si>
  <si>
    <t>Roteiro  01 - EMEF Maria  José de Freitas e IEE Vasconcelos Jardim</t>
  </si>
  <si>
    <t>( Média entre gasolina comum e óleo diesel  R$ 4,44 e  R$ 3,47)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</si>
</sst>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0.0%"/>
    <numFmt numFmtId="187" formatCode="_(* #,##0_);_(* \(#,##0\);_(* &quot;-&quot;??_);_(@_)"/>
    <numFmt numFmtId="188" formatCode="0.0"/>
    <numFmt numFmtId="189" formatCode="&quot;R$&quot;\ #,##0.00"/>
    <numFmt numFmtId="190" formatCode="0.0000%"/>
    <numFmt numFmtId="191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lgerian"/>
      <family val="5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6" fillId="0" borderId="13" xfId="0" applyFont="1" applyBorder="1" applyAlignment="1">
      <alignment/>
    </xf>
    <xf numFmtId="171" fontId="3" fillId="0" borderId="15" xfId="6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1" fontId="4" fillId="0" borderId="15" xfId="61" applyFont="1" applyFill="1" applyBorder="1" applyAlignment="1" applyProtection="1">
      <alignment/>
      <protection locked="0"/>
    </xf>
    <xf numFmtId="0" fontId="4" fillId="13" borderId="15" xfId="0" applyFont="1" applyFill="1" applyBorder="1" applyAlignment="1" applyProtection="1">
      <alignment horizontal="center"/>
      <protection locked="0"/>
    </xf>
    <xf numFmtId="171" fontId="4" fillId="13" borderId="15" xfId="61" applyFont="1" applyFill="1" applyBorder="1" applyAlignment="1" applyProtection="1">
      <alignment/>
      <protection locked="0"/>
    </xf>
    <xf numFmtId="171" fontId="4" fillId="0" borderId="14" xfId="61" applyFont="1" applyFill="1" applyBorder="1" applyAlignment="1" applyProtection="1">
      <alignment/>
      <protection locked="0"/>
    </xf>
    <xf numFmtId="171" fontId="46" fillId="0" borderId="0" xfId="61" applyFont="1" applyFill="1" applyBorder="1" applyAlignment="1" applyProtection="1">
      <alignment/>
      <protection locked="0"/>
    </xf>
    <xf numFmtId="0" fontId="4" fillId="0" borderId="0" xfId="61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6" xfId="61" applyNumberFormat="1" applyFont="1" applyFill="1" applyBorder="1" applyAlignment="1" applyProtection="1">
      <alignment/>
      <protection locked="0"/>
    </xf>
    <xf numFmtId="0" fontId="47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17" xfId="0" applyFont="1" applyFill="1" applyBorder="1" applyAlignment="1" applyProtection="1">
      <alignment horizontal="center"/>
      <protection locked="0"/>
    </xf>
    <xf numFmtId="171" fontId="46" fillId="0" borderId="17" xfId="61" applyFont="1" applyFill="1" applyBorder="1" applyAlignment="1" applyProtection="1">
      <alignment/>
      <protection locked="0"/>
    </xf>
    <xf numFmtId="171" fontId="46" fillId="0" borderId="14" xfId="61" applyFont="1" applyFill="1" applyBorder="1" applyAlignment="1" applyProtection="1">
      <alignment/>
      <protection locked="0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1" fontId="46" fillId="0" borderId="11" xfId="61" applyFont="1" applyFill="1" applyBorder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center"/>
      <protection locked="0"/>
    </xf>
    <xf numFmtId="0" fontId="47" fillId="0" borderId="10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171" fontId="46" fillId="13" borderId="15" xfId="61" applyFont="1" applyFill="1" applyBorder="1" applyAlignment="1" applyProtection="1">
      <alignment horizontal="right"/>
      <protection locked="0"/>
    </xf>
    <xf numFmtId="0" fontId="46" fillId="0" borderId="15" xfId="0" applyFont="1" applyFill="1" applyBorder="1" applyAlignment="1">
      <alignment horizontal="right"/>
    </xf>
    <xf numFmtId="171" fontId="46" fillId="0" borderId="15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171" fontId="46" fillId="0" borderId="0" xfId="0" applyNumberFormat="1" applyFont="1" applyFill="1" applyBorder="1" applyAlignment="1">
      <alignment horizontal="left"/>
    </xf>
    <xf numFmtId="171" fontId="46" fillId="0" borderId="0" xfId="6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71" fontId="46" fillId="0" borderId="0" xfId="0" applyNumberFormat="1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18" xfId="0" applyFont="1" applyFill="1" applyBorder="1" applyAlignment="1">
      <alignment horizontal="left"/>
    </xf>
    <xf numFmtId="171" fontId="46" fillId="0" borderId="18" xfId="61" applyFont="1" applyFill="1" applyBorder="1" applyAlignment="1">
      <alignment horizontal="right"/>
    </xf>
    <xf numFmtId="171" fontId="48" fillId="0" borderId="18" xfId="61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170" fontId="48" fillId="0" borderId="18" xfId="46" applyFont="1" applyFill="1" applyBorder="1" applyAlignment="1">
      <alignment horizontal="right"/>
    </xf>
    <xf numFmtId="0" fontId="47" fillId="0" borderId="19" xfId="0" applyFont="1" applyBorder="1" applyAlignment="1">
      <alignment/>
    </xf>
    <xf numFmtId="43" fontId="49" fillId="0" borderId="17" xfId="0" applyNumberFormat="1" applyFont="1" applyFill="1" applyBorder="1" applyAlignment="1">
      <alignment/>
    </xf>
    <xf numFmtId="171" fontId="46" fillId="0" borderId="17" xfId="61" applyFont="1" applyFill="1" applyBorder="1" applyAlignment="1">
      <alignment/>
    </xf>
    <xf numFmtId="171" fontId="46" fillId="0" borderId="17" xfId="0" applyNumberFormat="1" applyFont="1" applyFill="1" applyBorder="1" applyAlignment="1">
      <alignment/>
    </xf>
    <xf numFmtId="0" fontId="46" fillId="0" borderId="17" xfId="0" applyFont="1" applyFill="1" applyBorder="1" applyAlignment="1">
      <alignment/>
    </xf>
    <xf numFmtId="170" fontId="3" fillId="0" borderId="17" xfId="46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1" xfId="0" applyFont="1" applyFill="1" applyBorder="1" applyAlignment="1">
      <alignment horizontal="left"/>
    </xf>
    <xf numFmtId="171" fontId="50" fillId="0" borderId="11" xfId="6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71" fontId="46" fillId="0" borderId="11" xfId="0" applyNumberFormat="1" applyFont="1" applyFill="1" applyBorder="1" applyAlignment="1">
      <alignment/>
    </xf>
    <xf numFmtId="0" fontId="46" fillId="0" borderId="12" xfId="0" applyFont="1" applyBorder="1" applyAlignment="1">
      <alignment/>
    </xf>
    <xf numFmtId="0" fontId="49" fillId="0" borderId="18" xfId="0" applyFont="1" applyBorder="1" applyAlignment="1">
      <alignment/>
    </xf>
    <xf numFmtId="0" fontId="46" fillId="0" borderId="18" xfId="0" applyFont="1" applyBorder="1" applyAlignment="1">
      <alignment/>
    </xf>
    <xf numFmtId="171" fontId="46" fillId="0" borderId="18" xfId="61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right"/>
    </xf>
    <xf numFmtId="179" fontId="46" fillId="0" borderId="15" xfId="0" applyNumberFormat="1" applyFont="1" applyBorder="1" applyAlignment="1">
      <alignment horizontal="right"/>
    </xf>
    <xf numFmtId="171" fontId="46" fillId="13" borderId="0" xfId="61" applyFont="1" applyFill="1" applyBorder="1" applyAlignment="1" applyProtection="1">
      <alignment horizontal="right"/>
      <protection locked="0"/>
    </xf>
    <xf numFmtId="0" fontId="46" fillId="0" borderId="0" xfId="0" applyFont="1" applyBorder="1" applyAlignment="1">
      <alignment horizontal="right"/>
    </xf>
    <xf numFmtId="171" fontId="46" fillId="13" borderId="16" xfId="61" applyFont="1" applyFill="1" applyBorder="1" applyAlignment="1" applyProtection="1">
      <alignment horizontal="right"/>
      <protection locked="0"/>
    </xf>
    <xf numFmtId="171" fontId="46" fillId="0" borderId="16" xfId="0" applyNumberFormat="1" applyFont="1" applyBorder="1" applyAlignment="1">
      <alignment horizontal="right"/>
    </xf>
    <xf numFmtId="171" fontId="48" fillId="0" borderId="18" xfId="0" applyNumberFormat="1" applyFont="1" applyBorder="1" applyAlignment="1">
      <alignment/>
    </xf>
    <xf numFmtId="182" fontId="48" fillId="0" borderId="18" xfId="0" applyNumberFormat="1" applyFont="1" applyBorder="1" applyAlignment="1">
      <alignment/>
    </xf>
    <xf numFmtId="0" fontId="46" fillId="0" borderId="21" xfId="0" applyFont="1" applyBorder="1" applyAlignment="1">
      <alignment/>
    </xf>
    <xf numFmtId="171" fontId="49" fillId="0" borderId="21" xfId="61" applyFont="1" applyBorder="1" applyAlignment="1">
      <alignment horizontal="right"/>
    </xf>
    <xf numFmtId="171" fontId="49" fillId="0" borderId="21" xfId="0" applyNumberFormat="1" applyFont="1" applyBorder="1" applyAlignment="1">
      <alignment/>
    </xf>
    <xf numFmtId="0" fontId="46" fillId="0" borderId="20" xfId="0" applyFont="1" applyBorder="1" applyAlignment="1">
      <alignment/>
    </xf>
    <xf numFmtId="0" fontId="47" fillId="0" borderId="0" xfId="0" applyFont="1" applyBorder="1" applyAlignment="1">
      <alignment/>
    </xf>
    <xf numFmtId="171" fontId="49" fillId="0" borderId="0" xfId="61" applyFont="1" applyBorder="1" applyAlignment="1">
      <alignment horizontal="right"/>
    </xf>
    <xf numFmtId="171" fontId="49" fillId="0" borderId="0" xfId="0" applyNumberFormat="1" applyFont="1" applyBorder="1" applyAlignment="1">
      <alignment/>
    </xf>
    <xf numFmtId="0" fontId="47" fillId="0" borderId="21" xfId="0" applyFont="1" applyBorder="1" applyAlignment="1">
      <alignment/>
    </xf>
    <xf numFmtId="171" fontId="46" fillId="0" borderId="21" xfId="61" applyFont="1" applyFill="1" applyBorder="1" applyAlignment="1" applyProtection="1">
      <alignment/>
      <protection locked="0"/>
    </xf>
    <xf numFmtId="171" fontId="49" fillId="0" borderId="11" xfId="61" applyFont="1" applyBorder="1" applyAlignment="1">
      <alignment horizontal="right"/>
    </xf>
    <xf numFmtId="171" fontId="49" fillId="0" borderId="11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71" fontId="46" fillId="0" borderId="15" xfId="61" applyFont="1" applyBorder="1" applyAlignment="1">
      <alignment/>
    </xf>
    <xf numFmtId="0" fontId="49" fillId="0" borderId="18" xfId="0" applyFont="1" applyBorder="1" applyAlignment="1">
      <alignment horizontal="center"/>
    </xf>
    <xf numFmtId="171" fontId="49" fillId="0" borderId="18" xfId="61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13" borderId="18" xfId="0" applyFont="1" applyFill="1" applyBorder="1" applyAlignment="1">
      <alignment horizontal="center"/>
    </xf>
    <xf numFmtId="171" fontId="46" fillId="13" borderId="18" xfId="61" applyFont="1" applyFill="1" applyBorder="1" applyAlignment="1">
      <alignment/>
    </xf>
    <xf numFmtId="0" fontId="46" fillId="0" borderId="0" xfId="0" applyFont="1" applyBorder="1" applyAlignment="1">
      <alignment/>
    </xf>
    <xf numFmtId="171" fontId="46" fillId="0" borderId="0" xfId="61" applyFont="1" applyBorder="1" applyAlignment="1">
      <alignment/>
    </xf>
    <xf numFmtId="0" fontId="49" fillId="0" borderId="0" xfId="0" applyFont="1" applyBorder="1" applyAlignment="1">
      <alignment/>
    </xf>
    <xf numFmtId="9" fontId="7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/>
      <protection locked="0"/>
    </xf>
    <xf numFmtId="185" fontId="48" fillId="0" borderId="15" xfId="61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>
      <alignment horizontal="right"/>
    </xf>
    <xf numFmtId="189" fontId="48" fillId="0" borderId="17" xfId="0" applyNumberFormat="1" applyFont="1" applyBorder="1" applyAlignment="1">
      <alignment/>
    </xf>
    <xf numFmtId="171" fontId="46" fillId="0" borderId="14" xfId="0" applyNumberFormat="1" applyFont="1" applyBorder="1" applyAlignment="1">
      <alignment/>
    </xf>
    <xf numFmtId="171" fontId="46" fillId="0" borderId="11" xfId="61" applyFont="1" applyBorder="1" applyAlignment="1">
      <alignment/>
    </xf>
    <xf numFmtId="0" fontId="48" fillId="0" borderId="11" xfId="0" applyFont="1" applyBorder="1" applyAlignment="1">
      <alignment horizontal="right"/>
    </xf>
    <xf numFmtId="189" fontId="48" fillId="0" borderId="11" xfId="0" applyNumberFormat="1" applyFont="1" applyBorder="1" applyAlignment="1">
      <alignment/>
    </xf>
    <xf numFmtId="171" fontId="46" fillId="0" borderId="11" xfId="0" applyNumberFormat="1" applyFont="1" applyBorder="1" applyAlignment="1">
      <alignment/>
    </xf>
    <xf numFmtId="171" fontId="46" fillId="0" borderId="21" xfId="61" applyFont="1" applyBorder="1" applyAlignment="1">
      <alignment/>
    </xf>
    <xf numFmtId="0" fontId="49" fillId="0" borderId="21" xfId="0" applyFont="1" applyBorder="1" applyAlignment="1">
      <alignment horizontal="right"/>
    </xf>
    <xf numFmtId="171" fontId="46" fillId="0" borderId="21" xfId="0" applyNumberFormat="1" applyFont="1" applyBorder="1" applyAlignment="1">
      <alignment/>
    </xf>
    <xf numFmtId="171" fontId="48" fillId="0" borderId="18" xfId="61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10" fontId="46" fillId="0" borderId="15" xfId="0" applyNumberFormat="1" applyFont="1" applyFill="1" applyBorder="1" applyAlignment="1">
      <alignment/>
    </xf>
    <xf numFmtId="0" fontId="46" fillId="0" borderId="0" xfId="0" applyFont="1" applyBorder="1" applyAlignment="1">
      <alignment horizontal="left"/>
    </xf>
    <xf numFmtId="9" fontId="46" fillId="13" borderId="0" xfId="0" applyNumberFormat="1" applyFont="1" applyFill="1" applyBorder="1" applyAlignment="1">
      <alignment horizontal="center"/>
    </xf>
    <xf numFmtId="171" fontId="46" fillId="0" borderId="0" xfId="0" applyNumberFormat="1" applyFont="1" applyBorder="1" applyAlignment="1">
      <alignment/>
    </xf>
    <xf numFmtId="191" fontId="46" fillId="0" borderId="15" xfId="0" applyNumberFormat="1" applyFont="1" applyBorder="1" applyAlignment="1">
      <alignment/>
    </xf>
    <xf numFmtId="189" fontId="46" fillId="0" borderId="0" xfId="0" applyNumberFormat="1" applyFont="1" applyBorder="1" applyAlignment="1">
      <alignment/>
    </xf>
    <xf numFmtId="191" fontId="46" fillId="0" borderId="0" xfId="0" applyNumberFormat="1" applyFont="1" applyBorder="1" applyAlignment="1">
      <alignment/>
    </xf>
    <xf numFmtId="171" fontId="46" fillId="0" borderId="0" xfId="61" applyFont="1" applyFill="1" applyBorder="1" applyAlignment="1">
      <alignment/>
    </xf>
    <xf numFmtId="171" fontId="46" fillId="0" borderId="0" xfId="61" applyFont="1" applyFill="1" applyBorder="1" applyAlignment="1" applyProtection="1">
      <alignment/>
      <protection/>
    </xf>
    <xf numFmtId="171" fontId="49" fillId="0" borderId="18" xfId="61" applyFont="1" applyBorder="1" applyAlignment="1">
      <alignment/>
    </xf>
    <xf numFmtId="171" fontId="49" fillId="0" borderId="18" xfId="0" applyNumberFormat="1" applyFont="1" applyBorder="1" applyAlignment="1">
      <alignment/>
    </xf>
    <xf numFmtId="0" fontId="46" fillId="0" borderId="15" xfId="0" applyFont="1" applyFill="1" applyBorder="1" applyAlignment="1">
      <alignment/>
    </xf>
    <xf numFmtId="9" fontId="46" fillId="13" borderId="15" xfId="0" applyNumberFormat="1" applyFont="1" applyFill="1" applyBorder="1" applyAlignment="1">
      <alignment horizontal="center"/>
    </xf>
    <xf numFmtId="171" fontId="48" fillId="0" borderId="15" xfId="61" applyFont="1" applyFill="1" applyBorder="1" applyAlignment="1">
      <alignment/>
    </xf>
    <xf numFmtId="0" fontId="46" fillId="0" borderId="18" xfId="0" applyFont="1" applyFill="1" applyBorder="1" applyAlignment="1">
      <alignment/>
    </xf>
    <xf numFmtId="171" fontId="48" fillId="0" borderId="15" xfId="0" applyNumberFormat="1" applyFont="1" applyFill="1" applyBorder="1" applyAlignment="1">
      <alignment/>
    </xf>
    <xf numFmtId="191" fontId="46" fillId="0" borderId="15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171" fontId="48" fillId="0" borderId="18" xfId="61" applyFont="1" applyFill="1" applyBorder="1" applyAlignment="1">
      <alignment/>
    </xf>
    <xf numFmtId="171" fontId="49" fillId="0" borderId="18" xfId="0" applyNumberFormat="1" applyFont="1" applyFill="1" applyBorder="1" applyAlignment="1">
      <alignment/>
    </xf>
    <xf numFmtId="0" fontId="49" fillId="33" borderId="18" xfId="0" applyFont="1" applyFill="1" applyBorder="1" applyAlignment="1">
      <alignment horizontal="left"/>
    </xf>
    <xf numFmtId="43" fontId="49" fillId="33" borderId="18" xfId="0" applyNumberFormat="1" applyFont="1" applyFill="1" applyBorder="1" applyAlignment="1">
      <alignment horizontal="left"/>
    </xf>
    <xf numFmtId="171" fontId="48" fillId="33" borderId="18" xfId="61" applyFont="1" applyFill="1" applyBorder="1" applyAlignment="1">
      <alignment/>
    </xf>
    <xf numFmtId="0" fontId="46" fillId="33" borderId="18" xfId="0" applyFont="1" applyFill="1" applyBorder="1" applyAlignment="1">
      <alignment/>
    </xf>
    <xf numFmtId="185" fontId="49" fillId="33" borderId="18" xfId="0" applyNumberFormat="1" applyFont="1" applyFill="1" applyBorder="1" applyAlignment="1">
      <alignment/>
    </xf>
    <xf numFmtId="10" fontId="46" fillId="33" borderId="15" xfId="0" applyNumberFormat="1" applyFont="1" applyFill="1" applyBorder="1" applyAlignment="1">
      <alignment/>
    </xf>
    <xf numFmtId="0" fontId="46" fillId="0" borderId="21" xfId="0" applyFont="1" applyFill="1" applyBorder="1" applyAlignment="1">
      <alignment horizontal="left"/>
    </xf>
    <xf numFmtId="171" fontId="50" fillId="0" borderId="21" xfId="61" applyFont="1" applyFill="1" applyBorder="1" applyAlignment="1">
      <alignment/>
    </xf>
    <xf numFmtId="0" fontId="46" fillId="0" borderId="21" xfId="0" applyFont="1" applyFill="1" applyBorder="1" applyAlignment="1">
      <alignment/>
    </xf>
    <xf numFmtId="171" fontId="46" fillId="0" borderId="21" xfId="0" applyNumberFormat="1" applyFont="1" applyFill="1" applyBorder="1" applyAlignment="1">
      <alignment/>
    </xf>
    <xf numFmtId="0" fontId="46" fillId="0" borderId="17" xfId="0" applyFont="1" applyBorder="1" applyAlignment="1">
      <alignment/>
    </xf>
    <xf numFmtId="171" fontId="50" fillId="0" borderId="0" xfId="61" applyFont="1" applyFill="1" applyBorder="1" applyAlignment="1">
      <alignment/>
    </xf>
    <xf numFmtId="171" fontId="46" fillId="0" borderId="0" xfId="0" applyNumberFormat="1" applyFont="1" applyFill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171" fontId="4" fillId="0" borderId="0" xfId="61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171" fontId="49" fillId="0" borderId="18" xfId="61" applyFont="1" applyBorder="1" applyAlignment="1">
      <alignment horizontal="right"/>
    </xf>
    <xf numFmtId="0" fontId="51" fillId="0" borderId="0" xfId="0" applyFont="1" applyFill="1" applyAlignment="1">
      <alignment horizontal="center"/>
    </xf>
    <xf numFmtId="171" fontId="4" fillId="0" borderId="22" xfId="61" applyFont="1" applyFill="1" applyBorder="1" applyAlignment="1" applyProtection="1">
      <alignment horizontal="left"/>
      <protection locked="0"/>
    </xf>
    <xf numFmtId="171" fontId="4" fillId="0" borderId="23" xfId="61" applyFont="1" applyFill="1" applyBorder="1" applyAlignment="1" applyProtection="1">
      <alignment horizontal="left"/>
      <protection locked="0"/>
    </xf>
    <xf numFmtId="171" fontId="4" fillId="0" borderId="24" xfId="61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6" fillId="0" borderId="15" xfId="0" applyFont="1" applyFill="1" applyBorder="1" applyAlignment="1">
      <alignment horizontal="left"/>
    </xf>
    <xf numFmtId="0" fontId="7" fillId="0" borderId="18" xfId="0" applyFont="1" applyFill="1" applyBorder="1" applyAlignment="1" applyProtection="1">
      <alignment horizontal="left"/>
      <protection locked="0"/>
    </xf>
    <xf numFmtId="0" fontId="46" fillId="0" borderId="15" xfId="0" applyFont="1" applyFill="1" applyBorder="1" applyAlignment="1" applyProtection="1">
      <alignment horizontal="left"/>
      <protection locked="0"/>
    </xf>
    <xf numFmtId="171" fontId="4" fillId="0" borderId="25" xfId="61" applyFont="1" applyFill="1" applyBorder="1" applyAlignment="1" applyProtection="1">
      <alignment horizontal="left"/>
      <protection locked="0"/>
    </xf>
    <xf numFmtId="171" fontId="4" fillId="0" borderId="26" xfId="61" applyFont="1" applyFill="1" applyBorder="1" applyAlignment="1" applyProtection="1">
      <alignment horizontal="left"/>
      <protection locked="0"/>
    </xf>
    <xf numFmtId="171" fontId="4" fillId="0" borderId="27" xfId="61" applyFont="1" applyFill="1" applyBorder="1" applyAlignment="1" applyProtection="1">
      <alignment horizontal="left"/>
      <protection locked="0"/>
    </xf>
    <xf numFmtId="0" fontId="46" fillId="0" borderId="0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9" fillId="0" borderId="17" xfId="0" applyFont="1" applyFill="1" applyBorder="1" applyAlignment="1">
      <alignment horizontal="right"/>
    </xf>
    <xf numFmtId="182" fontId="48" fillId="0" borderId="18" xfId="0" applyNumberFormat="1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46" fillId="0" borderId="16" xfId="0" applyFont="1" applyFill="1" applyBorder="1" applyAlignment="1" applyProtection="1">
      <alignment horizontal="left"/>
      <protection locked="0"/>
    </xf>
    <xf numFmtId="0" fontId="49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60" zoomScaleNormal="160" zoomScalePageLayoutView="0" workbookViewId="0" topLeftCell="A52">
      <selection activeCell="H31" sqref="H31"/>
    </sheetView>
  </sheetViews>
  <sheetFormatPr defaultColWidth="9.140625" defaultRowHeight="15"/>
  <cols>
    <col min="1" max="1" width="1.57421875" style="6" customWidth="1"/>
    <col min="2" max="2" width="10.421875" style="5" customWidth="1"/>
    <col min="3" max="3" width="9.140625" style="5" customWidth="1"/>
    <col min="4" max="4" width="23.421875" style="5" customWidth="1"/>
    <col min="5" max="5" width="12.421875" style="5" customWidth="1"/>
    <col min="6" max="6" width="11.421875" style="5" customWidth="1"/>
    <col min="7" max="7" width="10.00390625" style="5" customWidth="1"/>
    <col min="8" max="8" width="13.57421875" style="5" customWidth="1"/>
    <col min="9" max="9" width="2.00390625" style="5" customWidth="1"/>
    <col min="10" max="10" width="2.421875" style="5" customWidth="1"/>
    <col min="11" max="16384" width="9.140625" style="6" customWidth="1"/>
  </cols>
  <sheetData>
    <row r="1" spans="1:10" s="2" customFormat="1" ht="12">
      <c r="A1" s="165"/>
      <c r="B1" s="165"/>
      <c r="C1" s="165"/>
      <c r="D1" s="165"/>
      <c r="E1" s="165"/>
      <c r="F1" s="165"/>
      <c r="G1" s="165"/>
      <c r="H1" s="165"/>
      <c r="I1" s="165"/>
      <c r="J1" s="1"/>
    </row>
    <row r="2" spans="1:10" s="2" customFormat="1" ht="12">
      <c r="A2" s="165" t="s">
        <v>51</v>
      </c>
      <c r="B2" s="165"/>
      <c r="C2" s="165"/>
      <c r="D2" s="165"/>
      <c r="E2" s="165"/>
      <c r="F2" s="165"/>
      <c r="G2" s="165"/>
      <c r="H2" s="165"/>
      <c r="I2" s="165"/>
      <c r="J2" s="1"/>
    </row>
    <row r="3" spans="1:9" ht="12.75" thickBot="1">
      <c r="A3" s="3"/>
      <c r="B3" s="4"/>
      <c r="C3" s="4"/>
      <c r="D3" s="4"/>
      <c r="E3" s="4"/>
      <c r="F3" s="4"/>
      <c r="G3" s="4"/>
      <c r="H3" s="4"/>
      <c r="I3" s="4"/>
    </row>
    <row r="4" spans="1:10" ht="4.5" customHeight="1" thickTop="1">
      <c r="A4" s="7"/>
      <c r="B4" s="8"/>
      <c r="C4" s="8"/>
      <c r="D4" s="8"/>
      <c r="E4" s="8"/>
      <c r="F4" s="8"/>
      <c r="G4" s="8"/>
      <c r="H4" s="8"/>
      <c r="I4" s="9"/>
      <c r="J4" s="10"/>
    </row>
    <row r="5" spans="1:10" ht="12">
      <c r="A5" s="169"/>
      <c r="B5" s="170"/>
      <c r="C5" s="170"/>
      <c r="D5" s="170"/>
      <c r="E5" s="170"/>
      <c r="F5" s="170"/>
      <c r="G5" s="170"/>
      <c r="H5" s="170"/>
      <c r="I5" s="171"/>
      <c r="J5" s="10"/>
    </row>
    <row r="6" spans="1:10" ht="7.5" customHeight="1">
      <c r="A6" s="11"/>
      <c r="B6" s="12"/>
      <c r="C6" s="12"/>
      <c r="D6" s="12"/>
      <c r="E6" s="12"/>
      <c r="F6" s="12"/>
      <c r="G6" s="12"/>
      <c r="H6" s="12"/>
      <c r="I6" s="13"/>
      <c r="J6" s="10"/>
    </row>
    <row r="7" spans="1:10" ht="12">
      <c r="A7" s="14"/>
      <c r="B7" s="15" t="s">
        <v>0</v>
      </c>
      <c r="C7" s="16"/>
      <c r="D7" s="16"/>
      <c r="E7" s="16" t="s">
        <v>1</v>
      </c>
      <c r="F7" s="17"/>
      <c r="G7" s="17"/>
      <c r="H7" s="17"/>
      <c r="I7" s="18"/>
      <c r="J7" s="19"/>
    </row>
    <row r="8" spans="1:10" ht="12">
      <c r="A8" s="14"/>
      <c r="B8" s="20" t="s">
        <v>13</v>
      </c>
      <c r="C8" s="21"/>
      <c r="D8" s="21"/>
      <c r="E8" s="22">
        <v>75000</v>
      </c>
      <c r="F8" s="17"/>
      <c r="G8" s="17"/>
      <c r="H8" s="17"/>
      <c r="I8" s="23"/>
      <c r="J8" s="24"/>
    </row>
    <row r="9" spans="1:10" ht="12">
      <c r="A9" s="14"/>
      <c r="B9" s="166" t="s">
        <v>15</v>
      </c>
      <c r="C9" s="167"/>
      <c r="D9" s="168"/>
      <c r="E9" s="25">
        <v>200</v>
      </c>
      <c r="F9" s="26"/>
      <c r="G9" s="26"/>
      <c r="H9" s="26"/>
      <c r="I9" s="23"/>
      <c r="J9" s="24"/>
    </row>
    <row r="10" spans="1:10" ht="12">
      <c r="A10" s="14"/>
      <c r="B10" s="166" t="s">
        <v>14</v>
      </c>
      <c r="C10" s="167"/>
      <c r="D10" s="168"/>
      <c r="E10" s="25">
        <v>10</v>
      </c>
      <c r="F10" s="26"/>
      <c r="G10" s="26"/>
      <c r="H10" s="26"/>
      <c r="I10" s="23"/>
      <c r="J10" s="24"/>
    </row>
    <row r="11" spans="1:10" ht="12">
      <c r="A11" s="14"/>
      <c r="B11" s="166" t="s">
        <v>16</v>
      </c>
      <c r="C11" s="167"/>
      <c r="D11" s="168"/>
      <c r="E11" s="25">
        <v>20</v>
      </c>
      <c r="F11" s="26"/>
      <c r="G11" s="26"/>
      <c r="H11" s="26"/>
      <c r="I11" s="23"/>
      <c r="J11" s="24"/>
    </row>
    <row r="12" spans="1:10" ht="12">
      <c r="A12" s="14"/>
      <c r="B12" s="162" t="s">
        <v>32</v>
      </c>
      <c r="C12" s="162"/>
      <c r="D12" s="162"/>
      <c r="E12" s="25">
        <v>150</v>
      </c>
      <c r="F12" s="26"/>
      <c r="G12" s="26"/>
      <c r="H12" s="26"/>
      <c r="I12" s="23"/>
      <c r="J12" s="24"/>
    </row>
    <row r="13" spans="1:10" ht="12">
      <c r="A13" s="14"/>
      <c r="B13" s="175" t="s">
        <v>17</v>
      </c>
      <c r="C13" s="176"/>
      <c r="D13" s="177"/>
      <c r="E13" s="27">
        <f>E12*20</f>
        <v>3000</v>
      </c>
      <c r="F13" s="26"/>
      <c r="G13" s="26"/>
      <c r="H13" s="26"/>
      <c r="I13" s="23"/>
      <c r="J13" s="24"/>
    </row>
    <row r="14" spans="1:10" ht="3" customHeight="1" thickBot="1">
      <c r="A14" s="28"/>
      <c r="B14" s="29"/>
      <c r="C14" s="10"/>
      <c r="D14" s="10"/>
      <c r="E14" s="24"/>
      <c r="F14" s="30"/>
      <c r="G14" s="30"/>
      <c r="H14" s="31"/>
      <c r="I14" s="32"/>
      <c r="J14" s="24"/>
    </row>
    <row r="15" spans="1:10" ht="6.75" customHeight="1" thickBot="1" thickTop="1">
      <c r="A15" s="33"/>
      <c r="B15" s="34"/>
      <c r="C15" s="35"/>
      <c r="D15" s="35"/>
      <c r="E15" s="36"/>
      <c r="F15" s="37"/>
      <c r="G15" s="37"/>
      <c r="H15" s="36"/>
      <c r="I15" s="36"/>
      <c r="J15" s="24"/>
    </row>
    <row r="16" spans="1:10" ht="7.5" customHeight="1" thickTop="1">
      <c r="A16" s="38"/>
      <c r="B16" s="39"/>
      <c r="C16" s="39"/>
      <c r="D16" s="39"/>
      <c r="E16" s="39"/>
      <c r="F16" s="39"/>
      <c r="G16" s="39"/>
      <c r="H16" s="39"/>
      <c r="I16" s="40"/>
      <c r="J16" s="10"/>
    </row>
    <row r="17" spans="1:10" ht="12">
      <c r="A17" s="28"/>
      <c r="B17" s="41" t="s">
        <v>44</v>
      </c>
      <c r="C17" s="42"/>
      <c r="D17" s="42"/>
      <c r="E17" s="43"/>
      <c r="F17" s="44" t="s">
        <v>3</v>
      </c>
      <c r="G17" s="45"/>
      <c r="H17" s="44" t="s">
        <v>27</v>
      </c>
      <c r="I17" s="46"/>
      <c r="J17" s="10"/>
    </row>
    <row r="18" spans="1:10" ht="12">
      <c r="A18" s="28"/>
      <c r="B18" s="172" t="s">
        <v>12</v>
      </c>
      <c r="C18" s="172"/>
      <c r="D18" s="47">
        <v>1800</v>
      </c>
      <c r="E18" s="48"/>
      <c r="F18" s="48"/>
      <c r="G18" s="48"/>
      <c r="H18" s="49">
        <f>D18</f>
        <v>1800</v>
      </c>
      <c r="I18" s="46"/>
      <c r="J18" s="10"/>
    </row>
    <row r="19" spans="1:10" ht="12">
      <c r="A19" s="28"/>
      <c r="B19" s="50" t="s">
        <v>4</v>
      </c>
      <c r="C19" s="51">
        <f>D18*0.09</f>
        <v>162</v>
      </c>
      <c r="D19" s="52"/>
      <c r="E19" s="53"/>
      <c r="F19" s="53"/>
      <c r="G19" s="53"/>
      <c r="H19" s="54">
        <f>C19</f>
        <v>162</v>
      </c>
      <c r="I19" s="46"/>
      <c r="J19" s="10"/>
    </row>
    <row r="20" spans="1:10" ht="12">
      <c r="A20" s="28"/>
      <c r="B20" s="50" t="s">
        <v>5</v>
      </c>
      <c r="C20" s="54">
        <f>D18*0.07</f>
        <v>126.00000000000001</v>
      </c>
      <c r="D20" s="52"/>
      <c r="E20" s="53"/>
      <c r="F20" s="53"/>
      <c r="G20" s="53"/>
      <c r="H20" s="54">
        <f>C20</f>
        <v>126.00000000000001</v>
      </c>
      <c r="I20" s="46"/>
      <c r="J20" s="10"/>
    </row>
    <row r="21" spans="1:10" ht="12">
      <c r="A21" s="28"/>
      <c r="B21" s="50" t="s">
        <v>6</v>
      </c>
      <c r="C21" s="54">
        <f>D18/12</f>
        <v>150</v>
      </c>
      <c r="D21" s="52"/>
      <c r="E21" s="53"/>
      <c r="F21" s="53"/>
      <c r="G21" s="53"/>
      <c r="H21" s="54">
        <f>C21</f>
        <v>150</v>
      </c>
      <c r="I21" s="46"/>
      <c r="J21" s="10"/>
    </row>
    <row r="22" spans="1:10" ht="12">
      <c r="A22" s="28"/>
      <c r="B22" s="50" t="s">
        <v>10</v>
      </c>
      <c r="C22" s="54">
        <f>C21/3</f>
        <v>50</v>
      </c>
      <c r="D22" s="52"/>
      <c r="E22" s="52"/>
      <c r="F22" s="55"/>
      <c r="G22" s="53"/>
      <c r="H22" s="54">
        <f>C22</f>
        <v>50</v>
      </c>
      <c r="I22" s="46"/>
      <c r="J22" s="10"/>
    </row>
    <row r="23" spans="1:10" ht="12">
      <c r="A23" s="28"/>
      <c r="B23" s="50" t="s">
        <v>19</v>
      </c>
      <c r="C23" s="54">
        <v>150</v>
      </c>
      <c r="D23" s="53"/>
      <c r="E23" s="56"/>
      <c r="F23" s="53"/>
      <c r="G23" s="53"/>
      <c r="H23" s="54">
        <f>C23</f>
        <v>150</v>
      </c>
      <c r="I23" s="46"/>
      <c r="J23" s="10"/>
    </row>
    <row r="24" spans="1:10" ht="12">
      <c r="A24" s="28"/>
      <c r="B24" s="57" t="s">
        <v>7</v>
      </c>
      <c r="C24" s="58">
        <f>+D18/12</f>
        <v>150</v>
      </c>
      <c r="D24" s="58">
        <f>SUM(C19:C24)</f>
        <v>788</v>
      </c>
      <c r="E24" s="58"/>
      <c r="F24" s="59">
        <f>H24*12</f>
        <v>31056</v>
      </c>
      <c r="G24" s="60"/>
      <c r="H24" s="61">
        <f>D18+D24</f>
        <v>2588</v>
      </c>
      <c r="I24" s="46"/>
      <c r="J24" s="10"/>
    </row>
    <row r="25" spans="1:10" ht="12.75" thickBot="1">
      <c r="A25" s="62"/>
      <c r="B25" s="180"/>
      <c r="C25" s="180"/>
      <c r="D25" s="63"/>
      <c r="E25" s="64"/>
      <c r="F25" s="65"/>
      <c r="G25" s="66"/>
      <c r="H25" s="67"/>
      <c r="I25" s="68"/>
      <c r="J25" s="10"/>
    </row>
    <row r="26" spans="1:10" ht="6.75" customHeight="1" thickBot="1" thickTop="1">
      <c r="A26" s="33"/>
      <c r="B26" s="29"/>
      <c r="C26" s="10"/>
      <c r="D26" s="10"/>
      <c r="E26" s="24"/>
      <c r="F26" s="69"/>
      <c r="G26" s="69"/>
      <c r="H26" s="24"/>
      <c r="I26" s="36"/>
      <c r="J26" s="24"/>
    </row>
    <row r="27" spans="1:10" ht="2.25" customHeight="1" thickTop="1">
      <c r="A27" s="38"/>
      <c r="B27" s="70"/>
      <c r="C27" s="70"/>
      <c r="D27" s="70"/>
      <c r="E27" s="71"/>
      <c r="F27" s="72"/>
      <c r="G27" s="73"/>
      <c r="H27" s="35"/>
      <c r="I27" s="74"/>
      <c r="J27" s="24"/>
    </row>
    <row r="28" spans="1:10" ht="12">
      <c r="A28" s="28"/>
      <c r="B28" s="75" t="s">
        <v>45</v>
      </c>
      <c r="C28" s="76"/>
      <c r="D28" s="76"/>
      <c r="E28" s="77"/>
      <c r="F28" s="78" t="s">
        <v>36</v>
      </c>
      <c r="G28" s="76"/>
      <c r="H28" s="79" t="s">
        <v>27</v>
      </c>
      <c r="I28" s="80"/>
      <c r="J28" s="24"/>
    </row>
    <row r="29" spans="1:10" ht="12">
      <c r="A29" s="28"/>
      <c r="B29" s="174" t="s">
        <v>20</v>
      </c>
      <c r="C29" s="174"/>
      <c r="D29" s="174"/>
      <c r="E29" s="174"/>
      <c r="F29" s="47">
        <v>1150</v>
      </c>
      <c r="G29" s="81"/>
      <c r="H29" s="82">
        <f>F29/12</f>
        <v>95.83333333333333</v>
      </c>
      <c r="I29" s="80"/>
      <c r="J29" s="24"/>
    </row>
    <row r="30" spans="1:10" ht="12">
      <c r="A30" s="28"/>
      <c r="B30" s="163" t="s">
        <v>21</v>
      </c>
      <c r="C30" s="163"/>
      <c r="D30" s="163"/>
      <c r="E30" s="163"/>
      <c r="F30" s="83">
        <v>350</v>
      </c>
      <c r="G30" s="84"/>
      <c r="H30" s="82">
        <f aca="true" t="shared" si="0" ref="H30:H37">F30/12</f>
        <v>29.166666666666668</v>
      </c>
      <c r="I30" s="80"/>
      <c r="J30" s="24"/>
    </row>
    <row r="31" spans="1:10" ht="12">
      <c r="A31" s="28"/>
      <c r="B31" s="163" t="s">
        <v>22</v>
      </c>
      <c r="C31" s="163"/>
      <c r="D31" s="163"/>
      <c r="E31" s="163"/>
      <c r="F31" s="83">
        <v>350</v>
      </c>
      <c r="G31" s="84"/>
      <c r="H31" s="82">
        <f t="shared" si="0"/>
        <v>29.166666666666668</v>
      </c>
      <c r="I31" s="80"/>
      <c r="J31" s="24"/>
    </row>
    <row r="32" spans="1:10" ht="12">
      <c r="A32" s="28"/>
      <c r="B32" s="163" t="s">
        <v>42</v>
      </c>
      <c r="C32" s="163"/>
      <c r="D32" s="163"/>
      <c r="E32" s="163"/>
      <c r="F32" s="83">
        <v>350</v>
      </c>
      <c r="G32" s="84"/>
      <c r="H32" s="82">
        <f t="shared" si="0"/>
        <v>29.166666666666668</v>
      </c>
      <c r="I32" s="80"/>
      <c r="J32" s="24"/>
    </row>
    <row r="33" spans="1:10" ht="12">
      <c r="A33" s="28"/>
      <c r="B33" s="163" t="s">
        <v>23</v>
      </c>
      <c r="C33" s="163"/>
      <c r="D33" s="163"/>
      <c r="E33" s="163"/>
      <c r="F33" s="83">
        <v>250</v>
      </c>
      <c r="G33" s="84"/>
      <c r="H33" s="82">
        <f t="shared" si="0"/>
        <v>20.833333333333332</v>
      </c>
      <c r="I33" s="80"/>
      <c r="J33" s="24"/>
    </row>
    <row r="34" spans="1:10" ht="12">
      <c r="A34" s="28"/>
      <c r="B34" s="163" t="s">
        <v>24</v>
      </c>
      <c r="C34" s="163"/>
      <c r="D34" s="163"/>
      <c r="E34" s="163"/>
      <c r="F34" s="83">
        <v>200</v>
      </c>
      <c r="G34" s="84"/>
      <c r="H34" s="82">
        <f t="shared" si="0"/>
        <v>16.666666666666668</v>
      </c>
      <c r="I34" s="80"/>
      <c r="J34" s="24"/>
    </row>
    <row r="35" spans="1:10" ht="12">
      <c r="A35" s="28"/>
      <c r="B35" s="163" t="s">
        <v>25</v>
      </c>
      <c r="C35" s="163"/>
      <c r="D35" s="163"/>
      <c r="E35" s="163"/>
      <c r="F35" s="83">
        <v>150</v>
      </c>
      <c r="G35" s="84"/>
      <c r="H35" s="82">
        <f t="shared" si="0"/>
        <v>12.5</v>
      </c>
      <c r="I35" s="80"/>
      <c r="J35" s="24"/>
    </row>
    <row r="36" spans="1:10" ht="12">
      <c r="A36" s="28"/>
      <c r="B36" s="163" t="s">
        <v>37</v>
      </c>
      <c r="C36" s="163"/>
      <c r="D36" s="163"/>
      <c r="E36" s="163"/>
      <c r="F36" s="83">
        <v>2700</v>
      </c>
      <c r="G36" s="84"/>
      <c r="H36" s="82">
        <f t="shared" si="0"/>
        <v>225</v>
      </c>
      <c r="I36" s="80"/>
      <c r="J36" s="24"/>
    </row>
    <row r="37" spans="1:10" ht="12">
      <c r="A37" s="28"/>
      <c r="B37" s="183" t="s">
        <v>26</v>
      </c>
      <c r="C37" s="183"/>
      <c r="D37" s="183"/>
      <c r="E37" s="183"/>
      <c r="F37" s="85">
        <v>3400</v>
      </c>
      <c r="G37" s="86"/>
      <c r="H37" s="82">
        <f t="shared" si="0"/>
        <v>283.3333333333333</v>
      </c>
      <c r="I37" s="80"/>
      <c r="J37" s="24"/>
    </row>
    <row r="38" spans="1:10" ht="12">
      <c r="A38" s="28"/>
      <c r="B38" s="164" t="s">
        <v>11</v>
      </c>
      <c r="C38" s="164"/>
      <c r="D38" s="164"/>
      <c r="E38" s="164"/>
      <c r="F38" s="87">
        <f>SUM(F29:F37)</f>
        <v>8900</v>
      </c>
      <c r="G38" s="76"/>
      <c r="H38" s="88">
        <f>F38/12</f>
        <v>741.6666666666666</v>
      </c>
      <c r="I38" s="80"/>
      <c r="J38" s="24"/>
    </row>
    <row r="39" spans="1:10" ht="12.75" thickBot="1">
      <c r="A39" s="62"/>
      <c r="B39" s="89"/>
      <c r="C39" s="89"/>
      <c r="D39" s="89"/>
      <c r="E39" s="90"/>
      <c r="F39" s="91"/>
      <c r="G39" s="89"/>
      <c r="H39" s="89"/>
      <c r="I39" s="92"/>
      <c r="J39" s="24"/>
    </row>
    <row r="40" spans="1:10" ht="8.25" customHeight="1" thickTop="1">
      <c r="A40" s="93"/>
      <c r="B40" s="10"/>
      <c r="C40" s="10"/>
      <c r="D40" s="10"/>
      <c r="E40" s="94"/>
      <c r="F40" s="95"/>
      <c r="G40" s="10"/>
      <c r="H40" s="10"/>
      <c r="I40" s="10"/>
      <c r="J40" s="24"/>
    </row>
    <row r="41" spans="1:10" ht="5.25" customHeight="1" thickBot="1">
      <c r="A41" s="96"/>
      <c r="B41" s="29"/>
      <c r="C41" s="10"/>
      <c r="D41" s="10"/>
      <c r="E41" s="24"/>
      <c r="F41" s="69"/>
      <c r="G41" s="69"/>
      <c r="H41" s="24"/>
      <c r="I41" s="97"/>
      <c r="J41" s="24"/>
    </row>
    <row r="42" spans="1:10" ht="8.25" customHeight="1" thickTop="1">
      <c r="A42" s="38"/>
      <c r="B42" s="35"/>
      <c r="C42" s="35"/>
      <c r="D42" s="35"/>
      <c r="E42" s="98"/>
      <c r="F42" s="99"/>
      <c r="G42" s="35"/>
      <c r="H42" s="35"/>
      <c r="I42" s="74"/>
      <c r="J42" s="24"/>
    </row>
    <row r="43" spans="1:10" ht="12">
      <c r="A43" s="28"/>
      <c r="B43" s="100" t="s">
        <v>46</v>
      </c>
      <c r="C43" s="101"/>
      <c r="D43" s="101"/>
      <c r="E43" s="102"/>
      <c r="F43" s="101"/>
      <c r="G43" s="101"/>
      <c r="H43" s="101"/>
      <c r="I43" s="80"/>
      <c r="J43" s="24"/>
    </row>
    <row r="44" spans="1:10" ht="8.25" customHeight="1">
      <c r="A44" s="28"/>
      <c r="B44" s="75"/>
      <c r="C44" s="76"/>
      <c r="D44" s="76"/>
      <c r="E44" s="77"/>
      <c r="F44" s="76"/>
      <c r="G44" s="76"/>
      <c r="H44" s="76"/>
      <c r="I44" s="80"/>
      <c r="J44" s="24"/>
    </row>
    <row r="45" spans="1:10" ht="12">
      <c r="A45" s="28"/>
      <c r="B45" s="75"/>
      <c r="C45" s="76"/>
      <c r="D45" s="103" t="s">
        <v>29</v>
      </c>
      <c r="E45" s="104" t="s">
        <v>30</v>
      </c>
      <c r="F45" s="103" t="s">
        <v>31</v>
      </c>
      <c r="G45" s="182" t="s">
        <v>27</v>
      </c>
      <c r="H45" s="182"/>
      <c r="I45" s="80"/>
      <c r="J45" s="24"/>
    </row>
    <row r="46" spans="1:10" ht="12">
      <c r="A46" s="28"/>
      <c r="B46" s="105" t="s">
        <v>28</v>
      </c>
      <c r="C46" s="76"/>
      <c r="D46" s="106">
        <v>2.5</v>
      </c>
      <c r="E46" s="107">
        <v>3.95</v>
      </c>
      <c r="F46" s="76">
        <f>E12</f>
        <v>150</v>
      </c>
      <c r="G46" s="181">
        <f>F46/D46*E46*20</f>
        <v>4740</v>
      </c>
      <c r="H46" s="181"/>
      <c r="I46" s="80"/>
      <c r="J46" s="24"/>
    </row>
    <row r="47" spans="1:10" ht="12">
      <c r="A47" s="28"/>
      <c r="B47" s="108" t="s">
        <v>52</v>
      </c>
      <c r="C47" s="84"/>
      <c r="D47" s="84"/>
      <c r="E47" s="109"/>
      <c r="F47" s="10"/>
      <c r="G47" s="10"/>
      <c r="H47" s="10"/>
      <c r="I47" s="80"/>
      <c r="J47" s="24"/>
    </row>
    <row r="48" spans="1:10" ht="12">
      <c r="A48" s="28"/>
      <c r="B48" s="110"/>
      <c r="C48" s="10"/>
      <c r="D48" s="10"/>
      <c r="E48" s="109"/>
      <c r="F48" s="10"/>
      <c r="G48" s="10"/>
      <c r="H48" s="10"/>
      <c r="I48" s="80"/>
      <c r="J48" s="24"/>
    </row>
    <row r="49" spans="1:10" ht="12">
      <c r="A49" s="28"/>
      <c r="B49" s="173" t="s">
        <v>33</v>
      </c>
      <c r="C49" s="173"/>
      <c r="D49" s="173"/>
      <c r="E49" s="111">
        <v>0.5</v>
      </c>
      <c r="F49" s="112"/>
      <c r="G49" s="112"/>
      <c r="H49" s="113">
        <f>G46*E49</f>
        <v>2370</v>
      </c>
      <c r="I49" s="32"/>
      <c r="J49" s="24"/>
    </row>
    <row r="50" spans="1:10" ht="12.75" thickBot="1">
      <c r="A50" s="28"/>
      <c r="B50" s="10"/>
      <c r="C50" s="10"/>
      <c r="D50" s="10"/>
      <c r="E50" s="109"/>
      <c r="F50" s="10"/>
      <c r="G50" s="114"/>
      <c r="H50" s="115"/>
      <c r="I50" s="116"/>
      <c r="J50" s="24"/>
    </row>
    <row r="51" spans="1:10" ht="6.75" customHeight="1" thickTop="1">
      <c r="A51" s="33"/>
      <c r="B51" s="35"/>
      <c r="C51" s="35"/>
      <c r="D51" s="35"/>
      <c r="E51" s="117"/>
      <c r="F51" s="35"/>
      <c r="G51" s="118"/>
      <c r="H51" s="119"/>
      <c r="I51" s="120"/>
      <c r="J51" s="24"/>
    </row>
    <row r="52" spans="1:10" ht="2.25" customHeight="1" thickBot="1">
      <c r="A52" s="96"/>
      <c r="B52" s="89"/>
      <c r="C52" s="89"/>
      <c r="D52" s="89"/>
      <c r="E52" s="121"/>
      <c r="F52" s="89"/>
      <c r="G52" s="122"/>
      <c r="H52" s="91"/>
      <c r="I52" s="123"/>
      <c r="J52" s="24"/>
    </row>
    <row r="53" spans="1:10" ht="12.75" thickTop="1">
      <c r="A53" s="28"/>
      <c r="B53" s="29"/>
      <c r="C53" s="10"/>
      <c r="D53" s="10"/>
      <c r="E53" s="24"/>
      <c r="F53" s="69"/>
      <c r="G53" s="69"/>
      <c r="H53" s="24"/>
      <c r="I53" s="32"/>
      <c r="J53" s="24"/>
    </row>
    <row r="54" spans="1:10" ht="12">
      <c r="A54" s="28"/>
      <c r="B54" s="184" t="s">
        <v>2</v>
      </c>
      <c r="C54" s="184"/>
      <c r="D54" s="184"/>
      <c r="E54" s="124" t="s">
        <v>3</v>
      </c>
      <c r="F54" s="125"/>
      <c r="G54" s="126" t="s">
        <v>27</v>
      </c>
      <c r="H54" s="127"/>
      <c r="I54" s="80"/>
      <c r="J54" s="10"/>
    </row>
    <row r="55" spans="1:10" ht="12">
      <c r="A55" s="28"/>
      <c r="B55" s="128" t="s">
        <v>18</v>
      </c>
      <c r="C55" s="129">
        <v>0.15</v>
      </c>
      <c r="D55" s="128"/>
      <c r="E55" s="24">
        <f>E8*C55</f>
        <v>11250</v>
      </c>
      <c r="F55" s="10"/>
      <c r="G55" s="130">
        <f>E55/12</f>
        <v>937.5</v>
      </c>
      <c r="H55" s="131">
        <f>G55/G63</f>
        <v>0.07701110917765688</v>
      </c>
      <c r="I55" s="80"/>
      <c r="J55" s="10"/>
    </row>
    <row r="56" spans="1:10" ht="12">
      <c r="A56" s="28"/>
      <c r="B56" s="108" t="s">
        <v>47</v>
      </c>
      <c r="C56" s="108"/>
      <c r="D56" s="132"/>
      <c r="E56" s="24">
        <f>G46*10</f>
        <v>47400</v>
      </c>
      <c r="F56" s="10"/>
      <c r="G56" s="130">
        <f>E56/10</f>
        <v>4740</v>
      </c>
      <c r="H56" s="133">
        <f>G56/G63</f>
        <v>0.38936816800223323</v>
      </c>
      <c r="I56" s="80"/>
      <c r="J56" s="10"/>
    </row>
    <row r="57" spans="1:10" ht="12">
      <c r="A57" s="28"/>
      <c r="B57" s="178" t="s">
        <v>48</v>
      </c>
      <c r="C57" s="178"/>
      <c r="D57" s="178"/>
      <c r="E57" s="109">
        <f>F38</f>
        <v>8900</v>
      </c>
      <c r="F57" s="10"/>
      <c r="G57" s="130">
        <f>E57/12</f>
        <v>741.6666666666666</v>
      </c>
      <c r="H57" s="133">
        <f>G57/G63</f>
        <v>0.06092434414943522</v>
      </c>
      <c r="I57" s="80"/>
      <c r="J57" s="10"/>
    </row>
    <row r="58" spans="1:10" ht="12">
      <c r="A58" s="28"/>
      <c r="B58" s="178" t="s">
        <v>49</v>
      </c>
      <c r="C58" s="178"/>
      <c r="D58" s="178"/>
      <c r="E58" s="134">
        <f>H49*10</f>
        <v>23700</v>
      </c>
      <c r="F58" s="10"/>
      <c r="G58" s="130">
        <f>E58/10</f>
        <v>2370</v>
      </c>
      <c r="H58" s="133">
        <f>G58/G63</f>
        <v>0.19468408400111661</v>
      </c>
      <c r="I58" s="80"/>
      <c r="J58" s="10"/>
    </row>
    <row r="59" spans="1:10" ht="12">
      <c r="A59" s="28"/>
      <c r="B59" s="178" t="s">
        <v>50</v>
      </c>
      <c r="C59" s="178"/>
      <c r="D59" s="178"/>
      <c r="E59" s="135">
        <f>F24</f>
        <v>31056</v>
      </c>
      <c r="F59" s="10"/>
      <c r="G59" s="130">
        <f>E59/12</f>
        <v>2588</v>
      </c>
      <c r="H59" s="133">
        <f>G59/G63</f>
        <v>0.21259173392189443</v>
      </c>
      <c r="I59" s="80"/>
      <c r="J59" s="10"/>
    </row>
    <row r="60" spans="1:10" ht="12">
      <c r="A60" s="28"/>
      <c r="B60" s="179" t="s">
        <v>8</v>
      </c>
      <c r="C60" s="179"/>
      <c r="D60" s="179"/>
      <c r="E60" s="136">
        <f>SUM(E55:E59)</f>
        <v>122306</v>
      </c>
      <c r="F60" s="76"/>
      <c r="G60" s="137">
        <f>SUM(G55:G59)</f>
        <v>11377.166666666668</v>
      </c>
      <c r="H60" s="131"/>
      <c r="I60" s="80"/>
      <c r="J60" s="10"/>
    </row>
    <row r="61" spans="1:10" ht="12">
      <c r="A61" s="28"/>
      <c r="B61" s="138" t="s">
        <v>34</v>
      </c>
      <c r="C61" s="139">
        <v>0.07</v>
      </c>
      <c r="D61" s="138"/>
      <c r="E61" s="109">
        <v>8561.42</v>
      </c>
      <c r="F61" s="109"/>
      <c r="G61" s="109">
        <f>G60*C61</f>
        <v>796.4016666666669</v>
      </c>
      <c r="H61" s="131">
        <f>G61/G63</f>
        <v>0.06542056074766356</v>
      </c>
      <c r="I61" s="80"/>
      <c r="J61" s="10"/>
    </row>
    <row r="62" spans="1:10" ht="12">
      <c r="A62" s="28"/>
      <c r="B62" s="185"/>
      <c r="C62" s="185"/>
      <c r="D62" s="185"/>
      <c r="E62" s="109"/>
      <c r="F62" s="109"/>
      <c r="G62" s="109"/>
      <c r="H62" s="133"/>
      <c r="I62" s="80"/>
      <c r="J62" s="10"/>
    </row>
    <row r="63" spans="1:10" ht="12">
      <c r="A63" s="28"/>
      <c r="B63" s="184" t="s">
        <v>9</v>
      </c>
      <c r="C63" s="184"/>
      <c r="D63" s="184"/>
      <c r="E63" s="140">
        <f>SUM(E60:E62)</f>
        <v>130867.42</v>
      </c>
      <c r="F63" s="141"/>
      <c r="G63" s="142">
        <f>SUM(G60:G62)</f>
        <v>12173.568333333335</v>
      </c>
      <c r="H63" s="143">
        <f>SUM(H55:H62)</f>
        <v>1</v>
      </c>
      <c r="I63" s="80"/>
      <c r="J63" s="10"/>
    </row>
    <row r="64" spans="1:10" ht="12">
      <c r="A64" s="28"/>
      <c r="B64" s="144"/>
      <c r="C64" s="144"/>
      <c r="D64" s="144"/>
      <c r="E64" s="145"/>
      <c r="F64" s="19"/>
      <c r="G64" s="146"/>
      <c r="H64" s="127"/>
      <c r="I64" s="80"/>
      <c r="J64" s="10"/>
    </row>
    <row r="65" spans="1:10" ht="12">
      <c r="A65" s="28"/>
      <c r="B65" s="147" t="s">
        <v>35</v>
      </c>
      <c r="C65" s="147"/>
      <c r="D65" s="148"/>
      <c r="E65" s="149"/>
      <c r="F65" s="150"/>
      <c r="G65" s="151">
        <f>G63/E13</f>
        <v>4.0578561111111116</v>
      </c>
      <c r="H65" s="152"/>
      <c r="I65" s="80"/>
      <c r="J65" s="10"/>
    </row>
    <row r="66" spans="1:10" ht="12.75" thickBot="1">
      <c r="A66" s="62"/>
      <c r="B66" s="153"/>
      <c r="C66" s="153"/>
      <c r="D66" s="153"/>
      <c r="E66" s="154"/>
      <c r="F66" s="155"/>
      <c r="G66" s="156"/>
      <c r="H66" s="157"/>
      <c r="I66" s="92"/>
      <c r="J66" s="10"/>
    </row>
    <row r="67" spans="1:10" ht="9" customHeight="1" thickTop="1">
      <c r="A67" s="93"/>
      <c r="B67" s="50"/>
      <c r="C67" s="50"/>
      <c r="D67" s="70"/>
      <c r="E67" s="158"/>
      <c r="F67" s="19"/>
      <c r="G67" s="159"/>
      <c r="H67" s="10"/>
      <c r="I67" s="10"/>
      <c r="J67" s="10"/>
    </row>
    <row r="68" ht="12">
      <c r="B68" s="160" t="s">
        <v>38</v>
      </c>
    </row>
    <row r="69" ht="12">
      <c r="B69" s="160" t="s">
        <v>39</v>
      </c>
    </row>
    <row r="70" ht="12">
      <c r="B70" s="160" t="s">
        <v>40</v>
      </c>
    </row>
    <row r="71" ht="12">
      <c r="B71" s="161" t="s">
        <v>41</v>
      </c>
    </row>
    <row r="72" ht="12">
      <c r="B72" s="161" t="s">
        <v>43</v>
      </c>
    </row>
    <row r="79" ht="12"/>
    <row r="80" ht="12"/>
    <row r="81" ht="12"/>
  </sheetData>
  <sheetProtection/>
  <mergeCells count="30">
    <mergeCell ref="B58:D58"/>
    <mergeCell ref="B59:D59"/>
    <mergeCell ref="B60:D60"/>
    <mergeCell ref="B62:D62"/>
    <mergeCell ref="B63:D63"/>
    <mergeCell ref="B38:E38"/>
    <mergeCell ref="G45:H45"/>
    <mergeCell ref="G46:H46"/>
    <mergeCell ref="B49:D49"/>
    <mergeCell ref="B54:D54"/>
    <mergeCell ref="B57:D57"/>
    <mergeCell ref="B32:E32"/>
    <mergeCell ref="B33:E33"/>
    <mergeCell ref="B34:E34"/>
    <mergeCell ref="B35:E35"/>
    <mergeCell ref="B36:E36"/>
    <mergeCell ref="B37:E37"/>
    <mergeCell ref="B13:D13"/>
    <mergeCell ref="B18:C18"/>
    <mergeCell ref="B25:C25"/>
    <mergeCell ref="B29:E29"/>
    <mergeCell ref="B30:E30"/>
    <mergeCell ref="B31:E31"/>
    <mergeCell ref="A1:I1"/>
    <mergeCell ref="A5:I5"/>
    <mergeCell ref="B9:D9"/>
    <mergeCell ref="B10:D10"/>
    <mergeCell ref="B11:D11"/>
    <mergeCell ref="B12:D12"/>
    <mergeCell ref="A2:I2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Usuário do Windows</cp:lastModifiedBy>
  <cp:lastPrinted>2019-08-13T13:15:32Z</cp:lastPrinted>
  <dcterms:created xsi:type="dcterms:W3CDTF">2009-12-12T13:43:50Z</dcterms:created>
  <dcterms:modified xsi:type="dcterms:W3CDTF">2019-08-13T14:24:44Z</dcterms:modified>
  <cp:category/>
  <cp:version/>
  <cp:contentType/>
  <cp:contentStatus/>
</cp:coreProperties>
</file>